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DEPENSES" sheetId="1" r:id="rId1"/>
    <sheet name="RECETTES" sheetId="2" r:id="rId2"/>
    <sheet name="SIT COMPTABLE" sheetId="3" r:id="rId3"/>
  </sheets>
  <definedNames>
    <definedName name="_xlnm.Print_Area" localSheetId="0">'DEPENSES'!$A$1:$D$61</definedName>
    <definedName name="_xlnm.Print_Area" localSheetId="2">'SIT COMPTABLE'!$A$1:$C$36</definedName>
  </definedNames>
  <calcPr fullCalcOnLoad="1"/>
</workbook>
</file>

<file path=xl/sharedStrings.xml><?xml version="1.0" encoding="utf-8"?>
<sst xmlns="http://schemas.openxmlformats.org/spreadsheetml/2006/main" count="111" uniqueCount="104">
  <si>
    <t>FFPJP</t>
  </si>
  <si>
    <t>COMITE DE L'ARIEGE</t>
  </si>
  <si>
    <t>RUBRIQUES</t>
  </si>
  <si>
    <t>ECART</t>
  </si>
  <si>
    <t>Affiliation Ligue Midi-Pyrénées</t>
  </si>
  <si>
    <t>Redevance Ligue Midi-Pyrénées</t>
  </si>
  <si>
    <t>ACHATS DIVERS</t>
  </si>
  <si>
    <t>Médailles, plaques et diplômes</t>
  </si>
  <si>
    <t>Petit matériel et divers</t>
  </si>
  <si>
    <t>DEPARTEMENTAUX</t>
  </si>
  <si>
    <t>Repas divers</t>
  </si>
  <si>
    <t>Frais arbitrage et graphiqueurs</t>
  </si>
  <si>
    <t>FRAIS ORGANISATION CHAMP.</t>
  </si>
  <si>
    <t>FRAIS CHAMPIONNATS DE LIGUE</t>
  </si>
  <si>
    <t>Vétérans</t>
  </si>
  <si>
    <t>Jeunes</t>
  </si>
  <si>
    <t>Doublette mixte</t>
  </si>
  <si>
    <t>FRAIS DE FONCTIONNEMENT</t>
  </si>
  <si>
    <t>Calendriers</t>
  </si>
  <si>
    <t>Habillement</t>
  </si>
  <si>
    <t>Fonctionnement commission des jeunes</t>
  </si>
  <si>
    <t>Gestion du comité</t>
  </si>
  <si>
    <t>Récompenses</t>
  </si>
  <si>
    <t>Frais de déplacement</t>
  </si>
  <si>
    <t>FRAIS DE GESTION</t>
  </si>
  <si>
    <t>Fournitures administratives</t>
  </si>
  <si>
    <t>Maintenance et réparations</t>
  </si>
  <si>
    <t>Téléphone, fax et Internet</t>
  </si>
  <si>
    <t>Frais affranchissement</t>
  </si>
  <si>
    <t>Divers</t>
  </si>
  <si>
    <t>TOTAL</t>
  </si>
  <si>
    <t>FRAIS CHAMPIONNATS DE France</t>
  </si>
  <si>
    <t>Féminin triplette</t>
  </si>
  <si>
    <t>F.F.P.J.P.</t>
  </si>
  <si>
    <t>VENTES DE LICENCES</t>
  </si>
  <si>
    <t>AFFILIATION DES SOCIETES</t>
  </si>
  <si>
    <t>MUTATIONS</t>
  </si>
  <si>
    <t>PRODUITS DIVERS</t>
  </si>
  <si>
    <t>Tombola commission des jeunes</t>
  </si>
  <si>
    <t>Publicité sur calendrier</t>
  </si>
  <si>
    <t>Ventes diverses</t>
  </si>
  <si>
    <t>Intérêts livret A</t>
  </si>
  <si>
    <t>CAISSE D'EPARGNE</t>
  </si>
  <si>
    <t>LIVRET A</t>
  </si>
  <si>
    <t>CCP</t>
  </si>
  <si>
    <t>CAISSE</t>
  </si>
  <si>
    <t>MATERIEL DE BUREAU</t>
  </si>
  <si>
    <t>FOURNITURES DE BUREAU</t>
  </si>
  <si>
    <t>RECOMPENSES DIVERSES</t>
  </si>
  <si>
    <t>HABILLEMENT</t>
  </si>
  <si>
    <t>SUBVENTIONS ET</t>
  </si>
  <si>
    <t>PARTICIPATIONS</t>
  </si>
  <si>
    <t>LICENCES ET REDEVANCES</t>
  </si>
  <si>
    <t>Frais financiers et services bancaires</t>
  </si>
  <si>
    <t>Subvention CNDS</t>
  </si>
  <si>
    <t>Participation Coupe de France</t>
  </si>
  <si>
    <t>Triplette Senior</t>
  </si>
  <si>
    <t>Affiliation F.F.P.J.P. (Comité + clubs)</t>
  </si>
  <si>
    <t>INSCRIPTION CONCOURS</t>
  </si>
  <si>
    <t>CALENDRIER</t>
  </si>
  <si>
    <t>Participation Ligue Midi Pyrénées</t>
  </si>
  <si>
    <t>Matériel d'équipement</t>
  </si>
  <si>
    <t>INSCRIPTIONS COUPE DE France</t>
  </si>
  <si>
    <t>Participation FFPJP Championnats</t>
  </si>
  <si>
    <t>Chemises et blousons, écussons</t>
  </si>
  <si>
    <t>Doublette Senior</t>
  </si>
  <si>
    <t>Triplette provençal</t>
  </si>
  <si>
    <t>Championnat départemental des clubs</t>
  </si>
  <si>
    <r>
      <t>Siège Mercus</t>
    </r>
    <r>
      <rPr>
        <b/>
        <sz val="10"/>
        <rFont val="Arial"/>
        <family val="2"/>
      </rPr>
      <t xml:space="preserve"> (location, EDF, eau, assurance)</t>
    </r>
  </si>
  <si>
    <t>Sélection des Jeunes</t>
  </si>
  <si>
    <t>Secteur Haute Ariège</t>
  </si>
  <si>
    <t>Secteur Lavelanet</t>
  </si>
  <si>
    <t>Secteur Arize Lèze</t>
  </si>
  <si>
    <t>Secteur Pamiers</t>
  </si>
  <si>
    <t>Secteur St Girons</t>
  </si>
  <si>
    <t>Licences F.F.P.J.P. Mutations Cpe France</t>
  </si>
  <si>
    <t>Féminin doublette et Tête à tête senior</t>
  </si>
  <si>
    <t>Subvention Conseil Général 2011</t>
  </si>
  <si>
    <t>PARTICIPATION CHAMPIONNATS</t>
  </si>
  <si>
    <t>Doublette Provencal</t>
  </si>
  <si>
    <t>Ligues Triplettes et Doublettes Provençal</t>
  </si>
  <si>
    <t>Triplettes Promotion</t>
  </si>
  <si>
    <t>Congrès national Macon</t>
  </si>
  <si>
    <t>Assemblée générale 2013</t>
  </si>
  <si>
    <t>Congres Ligue</t>
  </si>
  <si>
    <t>Cotisation CDOS</t>
  </si>
  <si>
    <t>Divers remboursements</t>
  </si>
  <si>
    <t>CREANCE LIGUE</t>
  </si>
  <si>
    <t xml:space="preserve">ACTION SAOS </t>
  </si>
  <si>
    <t>TOTAL DISPONIBILITES</t>
  </si>
  <si>
    <t>TOTAL IMMOBILISATIONS</t>
  </si>
  <si>
    <t>TOTAL STOCKS</t>
  </si>
  <si>
    <t>TOTAL GENERAL ACTIF</t>
  </si>
  <si>
    <t>INSCRIPTIONS EQUIPES CDC</t>
  </si>
  <si>
    <t>Ligue triplettes à Saint Gaudens</t>
  </si>
  <si>
    <t>Ligue doublettes à Castres</t>
  </si>
  <si>
    <t>Frais formation(éducateurs)</t>
  </si>
  <si>
    <t>JP tour et trophée fémina</t>
  </si>
  <si>
    <t>DEPENSES DU 01/11/2014 AU  31/10/2015</t>
  </si>
  <si>
    <t>RECETTES DU 01/11/2014AU 31/10/2015</t>
  </si>
  <si>
    <t>SITUATION COMPTABLE AU 31/10/2015</t>
  </si>
  <si>
    <t xml:space="preserve">MONTANT DES RECETTES: </t>
  </si>
  <si>
    <t xml:space="preserve">MONTANT DES DEPENSES: </t>
  </si>
  <si>
    <t>BENEFICE 2015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</si>
</sst>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d\ mmmm\ yyyy"/>
    <numFmt numFmtId="174" formatCode="mmmm\-yy"/>
    <numFmt numFmtId="175" formatCode="#,##0.00\ _€"/>
    <numFmt numFmtId="176" formatCode="#,##0.000\ _€"/>
    <numFmt numFmtId="177" formatCode="#,##0.0\ _€"/>
    <numFmt numFmtId="178" formatCode="_-* #,##0.00\ [$€]_-;\-* #,##0.00\ [$€]_-;_-* &quot;-&quot;??\ [$€]_-;_-@_-"/>
    <numFmt numFmtId="179" formatCode="0.0"/>
    <numFmt numFmtId="180" formatCode="_-* #,##0.00\ [$€-81D]_-;\-* #,##0.00\ [$€-81D]_-;_-* &quot;-&quot;??\ [$€-81D]_-;_-@_-"/>
    <numFmt numFmtId="181" formatCode="0.000"/>
    <numFmt numFmtId="182" formatCode="_-* #,##0.00\ [$€-803]_-;\-* #,##0.00\ [$€-803]_-;_-* &quot;-&quot;??\ [$€-803]_-;_-@_-"/>
    <numFmt numFmtId="183" formatCode="_-* #,##0.000\ &quot;F&quot;_-;\-* #,##0.000\ &quot;F&quot;_-;_-* &quot;-&quot;??\ &quot;F&quot;_-;_-@_-"/>
    <numFmt numFmtId="184" formatCode="#,##0.00\ &quot;€&quot;"/>
    <numFmt numFmtId="185" formatCode="_-* #,##0.00\ [$€-40C]_-;\-* #,##0.00\ [$€-40C]_-;_-* &quot;-&quot;??\ [$€-40C]_-;_-@_-"/>
    <numFmt numFmtId="186" formatCode="#,##0.00_ ;\-#,##0.0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33" borderId="13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vertical="top"/>
    </xf>
    <xf numFmtId="0" fontId="2" fillId="0" borderId="14" xfId="0" applyFont="1" applyFill="1" applyBorder="1" applyAlignment="1">
      <alignment/>
    </xf>
    <xf numFmtId="171" fontId="7" fillId="34" borderId="10" xfId="0" applyNumberFormat="1" applyFont="1" applyFill="1" applyBorder="1" applyAlignment="1">
      <alignment horizontal="center"/>
    </xf>
    <xf numFmtId="0" fontId="9" fillId="0" borderId="0" xfId="46" applyAlignment="1" applyProtection="1">
      <alignment/>
      <protection/>
    </xf>
    <xf numFmtId="0" fontId="0" fillId="0" borderId="15" xfId="0" applyBorder="1" applyAlignment="1">
      <alignment/>
    </xf>
    <xf numFmtId="0" fontId="6" fillId="0" borderId="12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8" fillId="0" borderId="14" xfId="0" applyFont="1" applyBorder="1" applyAlignment="1">
      <alignment horizontal="left" indent="2"/>
    </xf>
    <xf numFmtId="171" fontId="5" fillId="34" borderId="10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1" fillId="0" borderId="10" xfId="0" applyFont="1" applyBorder="1" applyAlignment="1">
      <alignment horizontal="left" indent="1"/>
    </xf>
    <xf numFmtId="0" fontId="2" fillId="0" borderId="16" xfId="0" applyFont="1" applyFill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34" borderId="16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5" fontId="0" fillId="33" borderId="13" xfId="0" applyNumberFormat="1" applyFill="1" applyBorder="1" applyAlignment="1">
      <alignment/>
    </xf>
    <xf numFmtId="178" fontId="3" fillId="0" borderId="10" xfId="44" applyFont="1" applyBorder="1" applyAlignment="1">
      <alignment horizontal="left" indent="1"/>
    </xf>
    <xf numFmtId="178" fontId="2" fillId="34" borderId="16" xfId="44" applyFont="1" applyFill="1" applyBorder="1" applyAlignment="1">
      <alignment/>
    </xf>
    <xf numFmtId="178" fontId="2" fillId="34" borderId="18" xfId="44" applyFont="1" applyFill="1" applyBorder="1" applyAlignment="1">
      <alignment/>
    </xf>
    <xf numFmtId="178" fontId="3" fillId="34" borderId="10" xfId="44" applyFont="1" applyFill="1" applyBorder="1" applyAlignment="1">
      <alignment/>
    </xf>
    <xf numFmtId="178" fontId="2" fillId="34" borderId="10" xfId="44" applyFont="1" applyFill="1" applyBorder="1" applyAlignment="1">
      <alignment/>
    </xf>
    <xf numFmtId="178" fontId="3" fillId="34" borderId="17" xfId="44" applyFont="1" applyFill="1" applyBorder="1" applyAlignment="1">
      <alignment/>
    </xf>
    <xf numFmtId="178" fontId="3" fillId="34" borderId="18" xfId="44" applyFont="1" applyFill="1" applyBorder="1" applyAlignment="1">
      <alignment/>
    </xf>
    <xf numFmtId="178" fontId="3" fillId="0" borderId="14" xfId="44" applyFont="1" applyBorder="1" applyAlignment="1">
      <alignment horizontal="left" indent="1"/>
    </xf>
    <xf numFmtId="178" fontId="11" fillId="0" borderId="10" xfId="44" applyFont="1" applyBorder="1" applyAlignment="1">
      <alignment horizontal="left" indent="1"/>
    </xf>
    <xf numFmtId="178" fontId="2" fillId="0" borderId="10" xfId="44" applyFont="1" applyBorder="1" applyAlignment="1">
      <alignment horizontal="left" indent="1"/>
    </xf>
    <xf numFmtId="178" fontId="3" fillId="0" borderId="10" xfId="44" applyFont="1" applyFill="1" applyBorder="1" applyAlignment="1">
      <alignment/>
    </xf>
    <xf numFmtId="178" fontId="3" fillId="34" borderId="10" xfId="44" applyFont="1" applyFill="1" applyBorder="1" applyAlignment="1">
      <alignment horizontal="center"/>
    </xf>
    <xf numFmtId="0" fontId="0" fillId="34" borderId="16" xfId="0" applyFill="1" applyBorder="1" applyAlignment="1">
      <alignment/>
    </xf>
    <xf numFmtId="178" fontId="6" fillId="34" borderId="16" xfId="44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left" indent="2"/>
    </xf>
    <xf numFmtId="2" fontId="8" fillId="0" borderId="16" xfId="0" applyNumberFormat="1" applyFont="1" applyBorder="1" applyAlignment="1">
      <alignment horizontal="left" indent="2"/>
    </xf>
    <xf numFmtId="2" fontId="8" fillId="0" borderId="14" xfId="0" applyNumberFormat="1" applyFont="1" applyBorder="1" applyAlignment="1">
      <alignment horizontal="left" indent="2"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2" fillId="35" borderId="0" xfId="0" applyFont="1" applyFill="1" applyBorder="1" applyAlignment="1">
      <alignment horizontal="right"/>
    </xf>
    <xf numFmtId="178" fontId="6" fillId="34" borderId="17" xfId="44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178" fontId="2" fillId="34" borderId="10" xfId="44" applyFont="1" applyFill="1" applyBorder="1" applyAlignment="1">
      <alignment horizontal="center"/>
    </xf>
    <xf numFmtId="184" fontId="2" fillId="35" borderId="0" xfId="0" applyNumberFormat="1" applyFont="1" applyFill="1" applyBorder="1" applyAlignment="1">
      <alignment horizontal="right"/>
    </xf>
    <xf numFmtId="182" fontId="2" fillId="35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6" fillId="33" borderId="10" xfId="0" applyFont="1" applyFill="1" applyBorder="1" applyAlignment="1">
      <alignment horizontal="right"/>
    </xf>
    <xf numFmtId="185" fontId="2" fillId="33" borderId="10" xfId="5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186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48.8515625" style="0" customWidth="1"/>
    <col min="2" max="3" width="18.421875" style="0" customWidth="1"/>
    <col min="4" max="4" width="17.7109375" style="0" customWidth="1"/>
  </cols>
  <sheetData>
    <row r="1" spans="1:4" ht="15.75">
      <c r="A1" s="81" t="s">
        <v>0</v>
      </c>
      <c r="B1" s="81"/>
      <c r="C1" s="81"/>
      <c r="D1" s="81"/>
    </row>
    <row r="2" spans="1:4" ht="15.75">
      <c r="A2" s="81" t="s">
        <v>1</v>
      </c>
      <c r="B2" s="81"/>
      <c r="C2" s="81"/>
      <c r="D2" s="81"/>
    </row>
    <row r="3" spans="1:4" ht="15.75">
      <c r="A3" s="13"/>
      <c r="B3" s="13"/>
      <c r="C3" s="13"/>
      <c r="D3" s="13"/>
    </row>
    <row r="4" spans="1:4" ht="15.75">
      <c r="A4" s="81" t="s">
        <v>98</v>
      </c>
      <c r="B4" s="81"/>
      <c r="C4" s="81"/>
      <c r="D4" s="81"/>
    </row>
    <row r="5" spans="1:4" ht="15">
      <c r="A5" s="1"/>
      <c r="B5" s="1"/>
      <c r="C5" s="1"/>
      <c r="D5" s="1"/>
    </row>
    <row r="6" spans="1:4" ht="15.75">
      <c r="A6" s="2" t="s">
        <v>2</v>
      </c>
      <c r="B6" s="2">
        <v>2015</v>
      </c>
      <c r="C6" s="2">
        <v>2014</v>
      </c>
      <c r="D6" s="2" t="s">
        <v>3</v>
      </c>
    </row>
    <row r="7" spans="1:4" ht="15.75">
      <c r="A7" s="21" t="s">
        <v>52</v>
      </c>
      <c r="B7" s="70">
        <f>B8+B9+B11+B10</f>
        <v>33032.59</v>
      </c>
      <c r="C7" s="71">
        <v>27790.69</v>
      </c>
      <c r="D7" s="24">
        <f>B7-C7</f>
        <v>5241.899999999998</v>
      </c>
    </row>
    <row r="8" spans="1:4" ht="15.75">
      <c r="A8" s="30" t="s">
        <v>75</v>
      </c>
      <c r="B8" s="30">
        <v>21891.59</v>
      </c>
      <c r="C8" s="30">
        <v>21056.69</v>
      </c>
      <c r="D8" s="24">
        <f aca="true" t="shared" si="0" ref="D8:D59">B8-C8</f>
        <v>834.9000000000015</v>
      </c>
    </row>
    <row r="9" spans="1:4" ht="15.75">
      <c r="A9" s="30" t="s">
        <v>57</v>
      </c>
      <c r="B9" s="61">
        <v>510</v>
      </c>
      <c r="C9" s="61">
        <v>520</v>
      </c>
      <c r="D9" s="24">
        <f t="shared" si="0"/>
        <v>-10</v>
      </c>
    </row>
    <row r="10" spans="1:4" ht="15.75">
      <c r="A10" s="30" t="s">
        <v>4</v>
      </c>
      <c r="B10" s="61">
        <v>610</v>
      </c>
      <c r="C10" s="61">
        <v>610</v>
      </c>
      <c r="D10" s="24">
        <f t="shared" si="0"/>
        <v>0</v>
      </c>
    </row>
    <row r="11" spans="1:4" ht="15.75">
      <c r="A11" s="30" t="s">
        <v>5</v>
      </c>
      <c r="B11" s="61">
        <v>10021</v>
      </c>
      <c r="C11" s="61">
        <v>5604</v>
      </c>
      <c r="D11" s="24">
        <f t="shared" si="0"/>
        <v>4417</v>
      </c>
    </row>
    <row r="12" spans="1:4" ht="15.75">
      <c r="A12" s="17" t="s">
        <v>6</v>
      </c>
      <c r="B12" s="70">
        <f>B13+B14+B15+B16</f>
        <v>2152.58</v>
      </c>
      <c r="C12" s="70">
        <f>C14+C15</f>
        <v>1663.1</v>
      </c>
      <c r="D12" s="24">
        <f t="shared" si="0"/>
        <v>489.48</v>
      </c>
    </row>
    <row r="13" spans="1:4" ht="15.75">
      <c r="A13" s="30" t="s">
        <v>7</v>
      </c>
      <c r="B13" s="61">
        <v>200</v>
      </c>
      <c r="C13" s="30"/>
      <c r="D13" s="24">
        <f t="shared" si="0"/>
        <v>200</v>
      </c>
    </row>
    <row r="14" spans="1:4" ht="15.75">
      <c r="A14" s="30" t="s">
        <v>64</v>
      </c>
      <c r="B14" s="30">
        <v>241.75</v>
      </c>
      <c r="C14" s="30">
        <v>981.07</v>
      </c>
      <c r="D14" s="24">
        <f t="shared" si="0"/>
        <v>-739.32</v>
      </c>
    </row>
    <row r="15" spans="1:4" ht="15.75">
      <c r="A15" s="30" t="s">
        <v>8</v>
      </c>
      <c r="B15" s="30">
        <v>220.29</v>
      </c>
      <c r="C15" s="30">
        <v>682.03</v>
      </c>
      <c r="D15" s="24">
        <f t="shared" si="0"/>
        <v>-461.74</v>
      </c>
    </row>
    <row r="16" spans="1:4" ht="15.75">
      <c r="A16" s="30" t="s">
        <v>61</v>
      </c>
      <c r="B16" s="61">
        <v>1490.54</v>
      </c>
      <c r="C16" s="61">
        <v>0</v>
      </c>
      <c r="D16" s="24">
        <f t="shared" si="0"/>
        <v>1490.54</v>
      </c>
    </row>
    <row r="17" spans="1:4" ht="15.75" customHeight="1">
      <c r="A17" s="22" t="s">
        <v>12</v>
      </c>
      <c r="B17" s="22"/>
      <c r="C17" s="22"/>
      <c r="D17" s="24">
        <f t="shared" si="0"/>
        <v>0</v>
      </c>
    </row>
    <row r="18" spans="1:4" ht="17.25" customHeight="1">
      <c r="A18" s="17" t="s">
        <v>9</v>
      </c>
      <c r="B18" s="70">
        <f>B19+B20+B21</f>
        <v>990.97</v>
      </c>
      <c r="C18" s="17">
        <v>4938.46</v>
      </c>
      <c r="D18" s="24">
        <f t="shared" si="0"/>
        <v>-3947.49</v>
      </c>
    </row>
    <row r="19" spans="1:4" ht="15.75">
      <c r="A19" s="30" t="s">
        <v>10</v>
      </c>
      <c r="B19" s="30">
        <v>163.17</v>
      </c>
      <c r="C19" s="30">
        <v>182.66</v>
      </c>
      <c r="D19" s="24">
        <f t="shared" si="0"/>
        <v>-19.49000000000001</v>
      </c>
    </row>
    <row r="20" spans="1:4" ht="15.75">
      <c r="A20" s="30" t="s">
        <v>11</v>
      </c>
      <c r="B20" s="61">
        <v>443</v>
      </c>
      <c r="C20" s="61">
        <v>512.2</v>
      </c>
      <c r="D20" s="24">
        <f t="shared" si="0"/>
        <v>-69.20000000000005</v>
      </c>
    </row>
    <row r="21" spans="1:4" ht="15.75">
      <c r="A21" s="30" t="s">
        <v>67</v>
      </c>
      <c r="B21" s="61">
        <v>384.8</v>
      </c>
      <c r="C21" s="61">
        <v>4243.6</v>
      </c>
      <c r="D21" s="24">
        <f t="shared" si="0"/>
        <v>-3858.8</v>
      </c>
    </row>
    <row r="22" spans="1:4" ht="15.75">
      <c r="A22" s="17" t="s">
        <v>13</v>
      </c>
      <c r="B22" s="70">
        <f>B23+B24+B25</f>
        <v>21219.760000000002</v>
      </c>
      <c r="C22" s="17">
        <v>21138.27</v>
      </c>
      <c r="D22" s="24">
        <f t="shared" si="0"/>
        <v>81.4900000000016</v>
      </c>
    </row>
    <row r="23" spans="1:4" ht="15.75">
      <c r="A23" s="30" t="s">
        <v>94</v>
      </c>
      <c r="B23" s="30">
        <v>7741.32</v>
      </c>
      <c r="C23" s="30">
        <v>8858.58</v>
      </c>
      <c r="D23" s="24">
        <f t="shared" si="0"/>
        <v>-1117.2600000000002</v>
      </c>
    </row>
    <row r="24" spans="1:4" ht="15" customHeight="1">
      <c r="A24" s="30" t="s">
        <v>95</v>
      </c>
      <c r="B24" s="30">
        <v>9460.62</v>
      </c>
      <c r="C24" s="30">
        <v>8349.49</v>
      </c>
      <c r="D24" s="24">
        <f t="shared" si="0"/>
        <v>1111.130000000001</v>
      </c>
    </row>
    <row r="25" spans="1:4" ht="12.75" customHeight="1">
      <c r="A25" s="30" t="s">
        <v>80</v>
      </c>
      <c r="B25" s="61">
        <v>4017.82</v>
      </c>
      <c r="C25" s="61">
        <v>3930.2</v>
      </c>
      <c r="D25" s="24">
        <f t="shared" si="0"/>
        <v>87.62000000000035</v>
      </c>
    </row>
    <row r="26" spans="1:4" ht="15.75">
      <c r="A26" s="41" t="s">
        <v>31</v>
      </c>
      <c r="B26" s="70">
        <f>B27+B28+B29+B30+B31+B32+B33+B35+B36</f>
        <v>13363.6</v>
      </c>
      <c r="C26" s="41">
        <v>13880.5</v>
      </c>
      <c r="D26" s="24">
        <f t="shared" si="0"/>
        <v>-516.8999999999996</v>
      </c>
    </row>
    <row r="27" spans="1:4" ht="15.75">
      <c r="A27" s="30" t="s">
        <v>76</v>
      </c>
      <c r="B27" s="30">
        <v>2373.49</v>
      </c>
      <c r="C27" s="30">
        <v>1123.79</v>
      </c>
      <c r="D27" s="24">
        <f t="shared" si="0"/>
        <v>1249.6999999999998</v>
      </c>
    </row>
    <row r="28" spans="1:4" ht="15.75">
      <c r="A28" s="30" t="s">
        <v>32</v>
      </c>
      <c r="B28" s="30">
        <v>958.88</v>
      </c>
      <c r="C28" s="30">
        <v>1609.09</v>
      </c>
      <c r="D28" s="24">
        <f t="shared" si="0"/>
        <v>-650.2099999999999</v>
      </c>
    </row>
    <row r="29" spans="1:4" ht="15.75">
      <c r="A29" s="30" t="s">
        <v>56</v>
      </c>
      <c r="B29" s="30">
        <v>2287.11</v>
      </c>
      <c r="C29" s="30">
        <v>1029.35</v>
      </c>
      <c r="D29" s="24">
        <f t="shared" si="0"/>
        <v>1257.7600000000002</v>
      </c>
    </row>
    <row r="30" spans="1:4" ht="15.75">
      <c r="A30" s="30" t="s">
        <v>65</v>
      </c>
      <c r="B30" s="30">
        <v>1459.91</v>
      </c>
      <c r="C30" s="30">
        <v>3153.42</v>
      </c>
      <c r="D30" s="24">
        <f t="shared" si="0"/>
        <v>-1693.51</v>
      </c>
    </row>
    <row r="31" spans="1:4" ht="15.75">
      <c r="A31" s="30" t="s">
        <v>79</v>
      </c>
      <c r="B31" s="30">
        <v>764.4</v>
      </c>
      <c r="C31" s="30">
        <v>872.75</v>
      </c>
      <c r="D31" s="24">
        <f t="shared" si="0"/>
        <v>-108.35000000000002</v>
      </c>
    </row>
    <row r="32" spans="1:4" ht="15.75">
      <c r="A32" s="30" t="s">
        <v>66</v>
      </c>
      <c r="B32" s="30">
        <v>1011.86</v>
      </c>
      <c r="C32" s="30">
        <v>1032.92</v>
      </c>
      <c r="D32" s="24">
        <f t="shared" si="0"/>
        <v>-21.06000000000006</v>
      </c>
    </row>
    <row r="33" spans="1:4" ht="15.75">
      <c r="A33" s="30" t="s">
        <v>14</v>
      </c>
      <c r="B33" s="30">
        <v>2175.98</v>
      </c>
      <c r="C33" s="30">
        <v>1155.29</v>
      </c>
      <c r="D33" s="24">
        <f t="shared" si="0"/>
        <v>1020.69</v>
      </c>
    </row>
    <row r="34" spans="1:4" ht="15.75">
      <c r="A34" s="30" t="s">
        <v>15</v>
      </c>
      <c r="B34" s="30"/>
      <c r="C34" s="30">
        <v>597.55</v>
      </c>
      <c r="D34" s="24">
        <f t="shared" si="0"/>
        <v>-597.55</v>
      </c>
    </row>
    <row r="35" spans="1:4" ht="15.75">
      <c r="A35" s="30" t="s">
        <v>16</v>
      </c>
      <c r="B35" s="61">
        <v>1373.02</v>
      </c>
      <c r="C35" s="61">
        <v>694.7</v>
      </c>
      <c r="D35" s="24">
        <f t="shared" si="0"/>
        <v>678.3199999999999</v>
      </c>
    </row>
    <row r="36" spans="1:4" ht="15.75">
      <c r="A36" s="30" t="s">
        <v>81</v>
      </c>
      <c r="B36" s="30">
        <v>958.95</v>
      </c>
      <c r="C36" s="30">
        <v>2611.64</v>
      </c>
      <c r="D36" s="24">
        <f t="shared" si="0"/>
        <v>-1652.6899999999998</v>
      </c>
    </row>
    <row r="37" spans="1:4" ht="15.75">
      <c r="A37" s="17" t="s">
        <v>17</v>
      </c>
      <c r="B37" s="70">
        <f>B38+B39+B40+B41+B42+B43+B44+B45+B46+B47+B48+B49+B50+B51</f>
        <v>26269.860000000004</v>
      </c>
      <c r="C37" s="60">
        <f>C38+C39+C40+C41+C42+C43+C44+C45+C46+C48+C49+C50</f>
        <v>20985.57</v>
      </c>
      <c r="D37" s="24">
        <f t="shared" si="0"/>
        <v>5284.2900000000045</v>
      </c>
    </row>
    <row r="38" spans="1:4" ht="15.75">
      <c r="A38" s="30" t="s">
        <v>18</v>
      </c>
      <c r="B38" s="61">
        <v>1263.6</v>
      </c>
      <c r="C38" s="61">
        <v>1263.6</v>
      </c>
      <c r="D38" s="24">
        <f t="shared" si="0"/>
        <v>0</v>
      </c>
    </row>
    <row r="39" spans="1:4" ht="15.75">
      <c r="A39" s="30" t="s">
        <v>19</v>
      </c>
      <c r="B39" s="61">
        <v>4219.65</v>
      </c>
      <c r="C39" s="61">
        <v>3449.8</v>
      </c>
      <c r="D39" s="24">
        <f t="shared" si="0"/>
        <v>769.8499999999995</v>
      </c>
    </row>
    <row r="40" spans="1:4" ht="15.75">
      <c r="A40" s="30" t="s">
        <v>82</v>
      </c>
      <c r="B40" s="61">
        <v>1515.21</v>
      </c>
      <c r="C40" s="61">
        <v>1426.27</v>
      </c>
      <c r="D40" s="24">
        <f t="shared" si="0"/>
        <v>88.94000000000005</v>
      </c>
    </row>
    <row r="41" spans="1:4" ht="15.75">
      <c r="A41" s="31" t="s">
        <v>68</v>
      </c>
      <c r="B41" s="62">
        <v>3191.95</v>
      </c>
      <c r="C41" s="62">
        <v>2903.16</v>
      </c>
      <c r="D41" s="24">
        <f t="shared" si="0"/>
        <v>288.78999999999996</v>
      </c>
    </row>
    <row r="42" spans="1:4" ht="15.75">
      <c r="A42" s="30" t="s">
        <v>83</v>
      </c>
      <c r="B42" s="61">
        <v>6399.6</v>
      </c>
      <c r="C42" s="61">
        <v>3509</v>
      </c>
      <c r="D42" s="24">
        <f t="shared" si="0"/>
        <v>2890.6000000000004</v>
      </c>
    </row>
    <row r="43" spans="1:4" ht="15.75">
      <c r="A43" s="32" t="s">
        <v>20</v>
      </c>
      <c r="B43" s="63">
        <v>5458.78</v>
      </c>
      <c r="C43" s="63">
        <v>3533.89</v>
      </c>
      <c r="D43" s="24">
        <f t="shared" si="0"/>
        <v>1924.8899999999999</v>
      </c>
    </row>
    <row r="44" spans="1:4" ht="15.75">
      <c r="A44" s="30" t="s">
        <v>21</v>
      </c>
      <c r="B44" s="61">
        <v>236.7</v>
      </c>
      <c r="C44" s="61">
        <v>295.91</v>
      </c>
      <c r="D44" s="24">
        <f t="shared" si="0"/>
        <v>-59.210000000000036</v>
      </c>
    </row>
    <row r="45" spans="1:4" ht="15.75">
      <c r="A45" s="30" t="s">
        <v>22</v>
      </c>
      <c r="B45" s="61">
        <v>1981.32</v>
      </c>
      <c r="C45" s="61">
        <v>1698.18</v>
      </c>
      <c r="D45" s="24">
        <f t="shared" si="0"/>
        <v>283.1399999999999</v>
      </c>
    </row>
    <row r="46" spans="1:4" ht="15.75">
      <c r="A46" s="30" t="s">
        <v>69</v>
      </c>
      <c r="B46" s="61">
        <v>568.08</v>
      </c>
      <c r="C46" s="61">
        <v>941.06</v>
      </c>
      <c r="D46" s="24">
        <f t="shared" si="0"/>
        <v>-372.9799999999999</v>
      </c>
    </row>
    <row r="47" spans="1:4" ht="15.75">
      <c r="A47" s="30" t="s">
        <v>97</v>
      </c>
      <c r="B47" s="30">
        <v>430</v>
      </c>
      <c r="C47" s="30"/>
      <c r="D47" s="24">
        <f t="shared" si="0"/>
        <v>430</v>
      </c>
    </row>
    <row r="48" spans="1:4" ht="15.75">
      <c r="A48" s="30" t="s">
        <v>84</v>
      </c>
      <c r="B48" s="61">
        <v>464.97</v>
      </c>
      <c r="C48" s="61">
        <v>725.7</v>
      </c>
      <c r="D48" s="24">
        <f t="shared" si="0"/>
        <v>-260.73</v>
      </c>
    </row>
    <row r="49" spans="1:4" ht="15.75">
      <c r="A49" s="30" t="s">
        <v>23</v>
      </c>
      <c r="B49" s="61">
        <v>250</v>
      </c>
      <c r="C49" s="61">
        <v>1089</v>
      </c>
      <c r="D49" s="24">
        <f t="shared" si="0"/>
        <v>-839</v>
      </c>
    </row>
    <row r="50" spans="1:4" ht="15.75">
      <c r="A50" s="30" t="s">
        <v>85</v>
      </c>
      <c r="B50" s="61">
        <v>150</v>
      </c>
      <c r="C50" s="61">
        <v>150</v>
      </c>
      <c r="D50" s="24">
        <f t="shared" si="0"/>
        <v>0</v>
      </c>
    </row>
    <row r="51" spans="1:4" ht="15.75">
      <c r="A51" s="30" t="s">
        <v>96</v>
      </c>
      <c r="B51" s="30">
        <v>140</v>
      </c>
      <c r="C51" s="30"/>
      <c r="D51" s="24">
        <f t="shared" si="0"/>
        <v>140</v>
      </c>
    </row>
    <row r="52" spans="1:4" ht="15.75">
      <c r="A52" s="17" t="s">
        <v>24</v>
      </c>
      <c r="B52" s="70">
        <f>B53+B54+B55+B56+B57+B58</f>
        <v>3972.58</v>
      </c>
      <c r="C52" s="17">
        <v>3449.12</v>
      </c>
      <c r="D52" s="24">
        <f t="shared" si="0"/>
        <v>523.46</v>
      </c>
    </row>
    <row r="53" spans="1:4" ht="15.75">
      <c r="A53" s="30" t="s">
        <v>25</v>
      </c>
      <c r="B53" s="61">
        <v>553.31</v>
      </c>
      <c r="C53" s="61">
        <v>402.5</v>
      </c>
      <c r="D53" s="24">
        <f t="shared" si="0"/>
        <v>150.80999999999995</v>
      </c>
    </row>
    <row r="54" spans="1:4" ht="15.75">
      <c r="A54" s="30" t="s">
        <v>26</v>
      </c>
      <c r="B54" s="30">
        <v>346.46</v>
      </c>
      <c r="C54" s="30">
        <v>554.93</v>
      </c>
      <c r="D54" s="24">
        <f t="shared" si="0"/>
        <v>-208.46999999999997</v>
      </c>
    </row>
    <row r="55" spans="1:4" ht="15.75">
      <c r="A55" s="30" t="s">
        <v>27</v>
      </c>
      <c r="B55" s="30">
        <v>1241.56</v>
      </c>
      <c r="C55" s="30">
        <v>1092.39</v>
      </c>
      <c r="D55" s="24">
        <f t="shared" si="0"/>
        <v>149.16999999999985</v>
      </c>
    </row>
    <row r="56" spans="1:4" ht="15.75">
      <c r="A56" s="30" t="s">
        <v>28</v>
      </c>
      <c r="B56" s="61">
        <v>92.72</v>
      </c>
      <c r="C56" s="61">
        <v>116.2</v>
      </c>
      <c r="D56" s="24">
        <f t="shared" si="0"/>
        <v>-23.480000000000004</v>
      </c>
    </row>
    <row r="57" spans="1:4" ht="15.75">
      <c r="A57" s="30" t="s">
        <v>53</v>
      </c>
      <c r="B57" s="61">
        <v>391.56</v>
      </c>
      <c r="C57" s="61">
        <v>299.3</v>
      </c>
      <c r="D57" s="24">
        <f t="shared" si="0"/>
        <v>92.25999999999999</v>
      </c>
    </row>
    <row r="58" spans="1:4" ht="15.75">
      <c r="A58" s="30" t="s">
        <v>29</v>
      </c>
      <c r="B58" s="61">
        <v>1346.97</v>
      </c>
      <c r="C58" s="61">
        <v>983.8</v>
      </c>
      <c r="D58" s="24">
        <f t="shared" si="0"/>
        <v>363.1700000000001</v>
      </c>
    </row>
    <row r="59" spans="1:4" ht="23.25" customHeight="1">
      <c r="A59" s="2" t="s">
        <v>30</v>
      </c>
      <c r="B59" s="64">
        <f>B7+B12+B18+B22+B26+B37+B52</f>
        <v>101001.94</v>
      </c>
      <c r="C59" s="64">
        <f>C52+C37+C26+C22+C18+C7+C12</f>
        <v>93845.71</v>
      </c>
      <c r="D59" s="24">
        <f t="shared" si="0"/>
        <v>7156.229999999996</v>
      </c>
    </row>
  </sheetData>
  <sheetProtection/>
  <mergeCells count="3">
    <mergeCell ref="A1:D1"/>
    <mergeCell ref="A2:D2"/>
    <mergeCell ref="A4:D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1">
      <selection activeCell="B39" sqref="B39"/>
    </sheetView>
  </sheetViews>
  <sheetFormatPr defaultColWidth="11.421875" defaultRowHeight="12.75"/>
  <cols>
    <col min="1" max="1" width="41.7109375" style="0" customWidth="1"/>
    <col min="2" max="2" width="19.28125" style="0" customWidth="1"/>
    <col min="3" max="3" width="19.140625" style="0" customWidth="1"/>
    <col min="4" max="4" width="17.140625" style="0" customWidth="1"/>
  </cols>
  <sheetData>
    <row r="1" spans="1:4" ht="18">
      <c r="A1" s="82" t="s">
        <v>33</v>
      </c>
      <c r="B1" s="82"/>
      <c r="C1" s="82"/>
      <c r="D1" s="82"/>
    </row>
    <row r="2" spans="1:4" ht="18">
      <c r="A2" s="82" t="s">
        <v>1</v>
      </c>
      <c r="B2" s="82"/>
      <c r="C2" s="82"/>
      <c r="D2" s="82"/>
    </row>
    <row r="3" spans="1:4" ht="18">
      <c r="A3" s="9"/>
      <c r="B3" s="9"/>
      <c r="C3" s="9"/>
      <c r="D3" s="9"/>
    </row>
    <row r="4" spans="1:4" ht="18">
      <c r="A4" s="9"/>
      <c r="B4" s="9"/>
      <c r="C4" s="9"/>
      <c r="D4" s="9"/>
    </row>
    <row r="5" spans="1:4" ht="18">
      <c r="A5" s="83" t="s">
        <v>99</v>
      </c>
      <c r="B5" s="83"/>
      <c r="C5" s="83"/>
      <c r="D5" s="83"/>
    </row>
    <row r="6" spans="1:4" ht="18">
      <c r="A6" s="4"/>
      <c r="B6" s="4"/>
      <c r="C6" s="4"/>
      <c r="D6" s="4"/>
    </row>
    <row r="7" spans="1:4" ht="18">
      <c r="A7" s="5" t="s">
        <v>2</v>
      </c>
      <c r="B7" s="5">
        <v>2015</v>
      </c>
      <c r="C7" s="5">
        <v>2014</v>
      </c>
      <c r="D7" s="5" t="s">
        <v>3</v>
      </c>
    </row>
    <row r="8" spans="1:4" ht="24.75" customHeight="1">
      <c r="A8" s="6" t="s">
        <v>34</v>
      </c>
      <c r="B8" s="49">
        <v>68995</v>
      </c>
      <c r="C8" s="49">
        <f>C9+C10+C11+C12+C13</f>
        <v>61196</v>
      </c>
      <c r="D8" s="7">
        <f aca="true" t="shared" si="0" ref="D8:D14">B8-C8</f>
        <v>7799</v>
      </c>
    </row>
    <row r="9" spans="1:4" ht="18.75">
      <c r="A9" s="28" t="s">
        <v>70</v>
      </c>
      <c r="B9" s="46">
        <v>10204</v>
      </c>
      <c r="C9" s="46">
        <v>9278</v>
      </c>
      <c r="D9" s="7">
        <f t="shared" si="0"/>
        <v>926</v>
      </c>
    </row>
    <row r="10" spans="1:4" ht="18.75">
      <c r="A10" s="28" t="s">
        <v>71</v>
      </c>
      <c r="B10" s="46">
        <v>12224</v>
      </c>
      <c r="C10" s="46">
        <v>11174</v>
      </c>
      <c r="D10" s="7">
        <f t="shared" si="0"/>
        <v>1050</v>
      </c>
    </row>
    <row r="11" spans="1:4" ht="18.75">
      <c r="A11" s="28" t="s">
        <v>72</v>
      </c>
      <c r="B11" s="46">
        <v>6875</v>
      </c>
      <c r="C11" s="46">
        <v>6489</v>
      </c>
      <c r="D11" s="7">
        <f t="shared" si="0"/>
        <v>386</v>
      </c>
    </row>
    <row r="12" spans="1:4" ht="18.75">
      <c r="A12" s="28" t="s">
        <v>73</v>
      </c>
      <c r="B12" s="46">
        <v>28365</v>
      </c>
      <c r="C12" s="46">
        <v>24414</v>
      </c>
      <c r="D12" s="7">
        <f t="shared" si="0"/>
        <v>3951</v>
      </c>
    </row>
    <row r="13" spans="1:4" ht="18">
      <c r="A13" s="28" t="s">
        <v>74</v>
      </c>
      <c r="B13" s="46">
        <v>11327</v>
      </c>
      <c r="C13" s="46">
        <v>9841</v>
      </c>
      <c r="D13" s="8">
        <f t="shared" si="0"/>
        <v>1486</v>
      </c>
    </row>
    <row r="14" spans="1:4" ht="30.75" customHeight="1">
      <c r="A14" s="34" t="s">
        <v>35</v>
      </c>
      <c r="B14" s="47">
        <v>920</v>
      </c>
      <c r="C14" s="47">
        <v>940</v>
      </c>
      <c r="D14" s="33">
        <f t="shared" si="0"/>
        <v>-20</v>
      </c>
    </row>
    <row r="15" spans="1:4" ht="15" customHeight="1">
      <c r="A15" s="37"/>
      <c r="B15" s="42"/>
      <c r="C15" s="42"/>
      <c r="D15" s="19"/>
    </row>
    <row r="16" spans="1:4" ht="29.25" customHeight="1">
      <c r="A16" s="34" t="s">
        <v>58</v>
      </c>
      <c r="B16" s="43"/>
      <c r="C16" s="43"/>
      <c r="D16" s="19"/>
    </row>
    <row r="17" spans="1:4" ht="18" customHeight="1">
      <c r="A17" s="35" t="s">
        <v>59</v>
      </c>
      <c r="B17" s="48">
        <v>3285</v>
      </c>
      <c r="C17" s="48">
        <v>2250</v>
      </c>
      <c r="D17" s="7">
        <f>B17-C17</f>
        <v>1035</v>
      </c>
    </row>
    <row r="18" spans="1:4" ht="17.25" customHeight="1">
      <c r="A18" s="23"/>
      <c r="B18" s="23"/>
      <c r="C18" s="23"/>
      <c r="D18" s="19"/>
    </row>
    <row r="19" spans="1:4" ht="23.25" customHeight="1">
      <c r="A19" s="6" t="s">
        <v>36</v>
      </c>
      <c r="B19" s="49">
        <v>3240</v>
      </c>
      <c r="C19" s="49">
        <v>3200</v>
      </c>
      <c r="D19" s="7">
        <f>B19-C19</f>
        <v>40</v>
      </c>
    </row>
    <row r="20" spans="1:4" ht="16.5" customHeight="1">
      <c r="A20" s="20"/>
      <c r="B20" s="20"/>
      <c r="C20" s="20"/>
      <c r="D20" s="19"/>
    </row>
    <row r="21" spans="1:4" ht="23.25" customHeight="1">
      <c r="A21" s="17" t="s">
        <v>62</v>
      </c>
      <c r="B21" s="50">
        <v>310</v>
      </c>
      <c r="C21" s="50">
        <v>270</v>
      </c>
      <c r="D21" s="7">
        <f>B21-C21</f>
        <v>40</v>
      </c>
    </row>
    <row r="22" spans="1:4" ht="18.75" customHeight="1">
      <c r="A22" s="58" t="s">
        <v>78</v>
      </c>
      <c r="B22" s="59">
        <v>14758</v>
      </c>
      <c r="C22" s="59">
        <v>6454</v>
      </c>
      <c r="D22" s="56">
        <f>B22-C22</f>
        <v>8304</v>
      </c>
    </row>
    <row r="23" spans="1:4" ht="18.75" customHeight="1">
      <c r="A23" s="58" t="s">
        <v>93</v>
      </c>
      <c r="B23" s="69">
        <v>1300</v>
      </c>
      <c r="C23" s="69"/>
      <c r="D23" s="56"/>
    </row>
    <row r="24" spans="1:4" ht="18.75" customHeight="1">
      <c r="A24" s="39" t="s">
        <v>50</v>
      </c>
      <c r="B24" s="51"/>
      <c r="C24" s="51"/>
      <c r="D24" s="19"/>
    </row>
    <row r="25" spans="1:4" ht="21.75" customHeight="1">
      <c r="A25" s="40" t="s">
        <v>51</v>
      </c>
      <c r="B25" s="52">
        <v>3040</v>
      </c>
      <c r="C25" s="52">
        <f>C26+C27</f>
        <v>3200</v>
      </c>
      <c r="D25" s="7">
        <f aca="true" t="shared" si="1" ref="D25:D30">B25-C25</f>
        <v>-160</v>
      </c>
    </row>
    <row r="26" spans="1:4" ht="18.75">
      <c r="A26" s="38" t="s">
        <v>77</v>
      </c>
      <c r="B26" s="53">
        <v>1390</v>
      </c>
      <c r="C26" s="53">
        <v>1300</v>
      </c>
      <c r="D26" s="7">
        <f t="shared" si="1"/>
        <v>90</v>
      </c>
    </row>
    <row r="27" spans="1:4" ht="18.75">
      <c r="A27" s="28" t="s">
        <v>54</v>
      </c>
      <c r="B27" s="46">
        <v>1650</v>
      </c>
      <c r="C27" s="46">
        <v>1900</v>
      </c>
      <c r="D27" s="7">
        <f t="shared" si="1"/>
        <v>-250</v>
      </c>
    </row>
    <row r="28" spans="1:4" ht="18.75">
      <c r="A28" s="36" t="s">
        <v>63</v>
      </c>
      <c r="B28" s="54"/>
      <c r="C28" s="54"/>
      <c r="D28" s="7">
        <f t="shared" si="1"/>
        <v>0</v>
      </c>
    </row>
    <row r="29" spans="1:4" ht="18.75">
      <c r="A29" s="28" t="s">
        <v>55</v>
      </c>
      <c r="B29" s="46"/>
      <c r="C29" s="46"/>
      <c r="D29" s="7">
        <f t="shared" si="1"/>
        <v>0</v>
      </c>
    </row>
    <row r="30" spans="1:4" ht="18.75">
      <c r="A30" s="28" t="s">
        <v>60</v>
      </c>
      <c r="B30" s="46"/>
      <c r="C30" s="46"/>
      <c r="D30" s="7">
        <f t="shared" si="1"/>
        <v>0</v>
      </c>
    </row>
    <row r="31" spans="1:4" ht="18.75">
      <c r="A31" s="28"/>
      <c r="B31" s="46"/>
      <c r="C31" s="46"/>
      <c r="D31" s="19"/>
    </row>
    <row r="32" spans="1:4" ht="27.75" customHeight="1">
      <c r="A32" s="6" t="s">
        <v>37</v>
      </c>
      <c r="B32" s="49">
        <f>SUM(B33:B38)</f>
        <v>6848.62</v>
      </c>
      <c r="C32" s="49">
        <f>C33+C34+C36+C37+C38+C35</f>
        <v>7246.950000000001</v>
      </c>
      <c r="D32" s="7">
        <f>B32-C32</f>
        <v>-398.33000000000084</v>
      </c>
    </row>
    <row r="33" spans="1:4" ht="18.75">
      <c r="A33" s="29" t="s">
        <v>38</v>
      </c>
      <c r="B33" s="55">
        <v>2973</v>
      </c>
      <c r="C33" s="55">
        <v>2969.1</v>
      </c>
      <c r="D33" s="7">
        <f aca="true" t="shared" si="2" ref="D33:D39">B33-C33</f>
        <v>3.900000000000091</v>
      </c>
    </row>
    <row r="34" spans="1:4" ht="18.75">
      <c r="A34" s="28" t="s">
        <v>39</v>
      </c>
      <c r="B34" s="46">
        <v>575</v>
      </c>
      <c r="C34" s="46">
        <v>628</v>
      </c>
      <c r="D34" s="7">
        <f t="shared" si="2"/>
        <v>-53</v>
      </c>
    </row>
    <row r="35" spans="1:4" ht="18.75">
      <c r="A35" s="28" t="s">
        <v>86</v>
      </c>
      <c r="B35" s="46">
        <v>480</v>
      </c>
      <c r="C35" s="46">
        <v>600</v>
      </c>
      <c r="D35" s="7"/>
    </row>
    <row r="36" spans="1:4" ht="18.75">
      <c r="A36" s="28" t="s">
        <v>40</v>
      </c>
      <c r="B36" s="46">
        <v>2369</v>
      </c>
      <c r="C36" s="46">
        <f>1346+55</f>
        <v>1401</v>
      </c>
      <c r="D36" s="7">
        <f t="shared" si="2"/>
        <v>968</v>
      </c>
    </row>
    <row r="37" spans="1:4" ht="18.75">
      <c r="A37" s="28" t="s">
        <v>41</v>
      </c>
      <c r="B37" s="46">
        <v>332.62</v>
      </c>
      <c r="C37" s="46">
        <v>548.45</v>
      </c>
      <c r="D37" s="7">
        <f t="shared" si="2"/>
        <v>-215.83000000000004</v>
      </c>
    </row>
    <row r="38" spans="1:4" ht="18.75">
      <c r="A38" s="28" t="s">
        <v>29</v>
      </c>
      <c r="B38" s="46">
        <v>119</v>
      </c>
      <c r="C38" s="46">
        <v>1100.4</v>
      </c>
      <c r="D38" s="7">
        <f t="shared" si="2"/>
        <v>-981.4000000000001</v>
      </c>
    </row>
    <row r="39" spans="1:4" ht="26.25" customHeight="1">
      <c r="A39" s="5" t="s">
        <v>30</v>
      </c>
      <c r="B39" s="57">
        <f>B8+B14+B17+B19+B21+B22+B23+B25+B32</f>
        <v>102696.62</v>
      </c>
      <c r="C39" s="57">
        <f>C8+C14+C17+C19+C21+C22+C25+C32</f>
        <v>84756.95</v>
      </c>
      <c r="D39" s="7">
        <f t="shared" si="2"/>
        <v>17939.67</v>
      </c>
    </row>
  </sheetData>
  <sheetProtection/>
  <mergeCells count="3">
    <mergeCell ref="A1:D1"/>
    <mergeCell ref="A2:D2"/>
    <mergeCell ref="A5:D5"/>
  </mergeCells>
  <printOptions horizontalCentered="1" vertic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0">
      <selection activeCell="B24" sqref="B24"/>
    </sheetView>
  </sheetViews>
  <sheetFormatPr defaultColWidth="11.421875" defaultRowHeight="12.75"/>
  <cols>
    <col min="1" max="2" width="32.00390625" style="0" customWidth="1"/>
    <col min="3" max="3" width="18.421875" style="0" customWidth="1"/>
    <col min="4" max="4" width="5.7109375" style="0" customWidth="1"/>
  </cols>
  <sheetData>
    <row r="1" spans="1:4" ht="18">
      <c r="A1" s="9" t="s">
        <v>0</v>
      </c>
      <c r="B1" s="9"/>
      <c r="C1" s="9"/>
      <c r="D1" s="9"/>
    </row>
    <row r="2" spans="1:4" ht="18">
      <c r="A2" s="9" t="s">
        <v>1</v>
      </c>
      <c r="B2" s="9"/>
      <c r="C2" s="9"/>
      <c r="D2" s="9"/>
    </row>
    <row r="3" spans="1:4" ht="18">
      <c r="A3" s="9"/>
      <c r="B3" s="9"/>
      <c r="C3" s="9"/>
      <c r="D3" s="9"/>
    </row>
    <row r="4" spans="1:4" ht="18">
      <c r="A4" s="9"/>
      <c r="B4" s="9"/>
      <c r="C4" s="9"/>
      <c r="D4" s="9"/>
    </row>
    <row r="5" spans="1:4" ht="18">
      <c r="A5" s="76" t="s">
        <v>100</v>
      </c>
      <c r="B5" s="9"/>
      <c r="C5" s="9"/>
      <c r="D5" s="9"/>
    </row>
    <row r="6" spans="1:4" ht="18">
      <c r="A6" s="9"/>
      <c r="B6" s="9"/>
      <c r="C6" s="9"/>
      <c r="D6" s="9"/>
    </row>
    <row r="7" spans="1:4" ht="17.25" customHeight="1">
      <c r="A7" s="72" t="s">
        <v>101</v>
      </c>
      <c r="B7" s="73">
        <f>RECETTES!B39</f>
        <v>102696.62</v>
      </c>
      <c r="C7" s="72"/>
      <c r="D7" s="10"/>
    </row>
    <row r="8" spans="1:5" ht="15.75" customHeight="1">
      <c r="A8" s="72" t="s">
        <v>102</v>
      </c>
      <c r="B8" s="74">
        <f>DEPENSES!B59</f>
        <v>101001.94</v>
      </c>
      <c r="C8" s="72"/>
      <c r="D8" s="10"/>
      <c r="E8" s="25"/>
    </row>
    <row r="9" spans="1:4" ht="18.75" customHeight="1">
      <c r="A9" s="72" t="s">
        <v>103</v>
      </c>
      <c r="B9" s="75">
        <f>B7-B8</f>
        <v>1694.679999999993</v>
      </c>
      <c r="C9" s="68"/>
      <c r="D9" s="10"/>
    </row>
    <row r="10" spans="1:4" ht="18.75" customHeight="1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4"/>
      <c r="B12" s="45">
        <v>42308</v>
      </c>
      <c r="C12" s="45">
        <v>41943</v>
      </c>
      <c r="D12" s="26"/>
    </row>
    <row r="13" spans="1:4" ht="8.25" customHeight="1">
      <c r="A13" s="11"/>
      <c r="B13" s="11"/>
      <c r="C13" s="11"/>
      <c r="D13" s="26"/>
    </row>
    <row r="14" spans="1:4" ht="15.75">
      <c r="A14" s="12" t="s">
        <v>42</v>
      </c>
      <c r="B14" s="12">
        <v>15303.15</v>
      </c>
      <c r="C14" s="12">
        <v>3844.34</v>
      </c>
      <c r="D14" s="26"/>
    </row>
    <row r="15" spans="1:4" ht="8.25" customHeight="1">
      <c r="A15" s="11"/>
      <c r="B15" s="11"/>
      <c r="C15" s="11"/>
      <c r="D15" s="26"/>
    </row>
    <row r="16" spans="1:4" ht="15.75">
      <c r="A16" s="12" t="s">
        <v>43</v>
      </c>
      <c r="B16" s="12">
        <v>19815.98</v>
      </c>
      <c r="C16" s="12">
        <v>30483.36</v>
      </c>
      <c r="D16" s="26"/>
    </row>
    <row r="17" spans="1:4" ht="8.25" customHeight="1">
      <c r="A17" s="11"/>
      <c r="B17" s="26"/>
      <c r="C17" s="26"/>
      <c r="D17" s="26"/>
    </row>
    <row r="18" spans="1:4" ht="15.75">
      <c r="A18" s="12" t="s">
        <v>44</v>
      </c>
      <c r="B18" s="12">
        <v>1000.35</v>
      </c>
      <c r="C18" s="12">
        <v>1024.95</v>
      </c>
      <c r="D18" s="26"/>
    </row>
    <row r="19" spans="1:4" ht="8.25" customHeight="1">
      <c r="A19" s="11"/>
      <c r="B19" s="11"/>
      <c r="C19" s="11"/>
      <c r="D19" s="26"/>
    </row>
    <row r="20" spans="1:4" ht="15.75" customHeight="1">
      <c r="A20" s="12" t="s">
        <v>45</v>
      </c>
      <c r="B20" s="12">
        <v>15.54</v>
      </c>
      <c r="C20" s="12">
        <v>34.83</v>
      </c>
      <c r="D20" s="26"/>
    </row>
    <row r="21" spans="1:4" ht="8.25" customHeight="1">
      <c r="A21" s="11"/>
      <c r="B21" s="26"/>
      <c r="C21" s="26"/>
      <c r="D21" s="26"/>
    </row>
    <row r="22" spans="1:4" ht="15.75" customHeight="1">
      <c r="A22" s="66" t="s">
        <v>87</v>
      </c>
      <c r="B22" s="67">
        <v>329.72</v>
      </c>
      <c r="C22" s="67">
        <v>600</v>
      </c>
      <c r="D22" s="26"/>
    </row>
    <row r="23" spans="1:4" ht="15.75" customHeight="1">
      <c r="A23" s="66" t="s">
        <v>88</v>
      </c>
      <c r="B23" s="80">
        <v>381.1</v>
      </c>
      <c r="C23" s="79">
        <v>381.1</v>
      </c>
      <c r="D23" s="26"/>
    </row>
    <row r="24" spans="1:4" ht="11.25" customHeight="1">
      <c r="A24" s="11"/>
      <c r="C24" s="26"/>
      <c r="D24" s="26"/>
    </row>
    <row r="25" spans="1:4" ht="15.75">
      <c r="A25" s="3" t="s">
        <v>89</v>
      </c>
      <c r="B25" s="65">
        <f>B14+B16+B18+B20+B22+B23</f>
        <v>36845.84</v>
      </c>
      <c r="C25" s="65">
        <f>C14+C16+C18+C20+C22+C23</f>
        <v>36368.579999999994</v>
      </c>
      <c r="D25" s="26"/>
    </row>
    <row r="27" spans="1:3" ht="12.75">
      <c r="A27" s="27"/>
      <c r="B27" s="27"/>
      <c r="C27" s="27"/>
    </row>
    <row r="28" spans="1:3" ht="15.75">
      <c r="A28" s="18" t="s">
        <v>46</v>
      </c>
      <c r="B28" s="18">
        <v>2696.92</v>
      </c>
      <c r="C28" s="18">
        <v>1067.14</v>
      </c>
    </row>
    <row r="29" spans="1:3" ht="15.75" customHeight="1">
      <c r="A29" s="2" t="s">
        <v>90</v>
      </c>
      <c r="B29" s="77">
        <f>B28</f>
        <v>2696.92</v>
      </c>
      <c r="C29" s="15">
        <f>C28</f>
        <v>1067.14</v>
      </c>
    </row>
    <row r="30" spans="1:3" ht="12.75">
      <c r="A30" s="16"/>
      <c r="B30" s="16"/>
      <c r="C30" s="16"/>
    </row>
    <row r="31" spans="1:3" ht="15.75">
      <c r="A31" s="18" t="s">
        <v>47</v>
      </c>
      <c r="B31" s="44">
        <v>150</v>
      </c>
      <c r="C31" s="44">
        <v>100</v>
      </c>
    </row>
    <row r="32" spans="1:3" ht="15.75">
      <c r="A32" s="18" t="s">
        <v>48</v>
      </c>
      <c r="B32" s="18">
        <v>50</v>
      </c>
      <c r="C32" s="18"/>
    </row>
    <row r="33" spans="1:3" ht="15.75">
      <c r="A33" s="18" t="s">
        <v>49</v>
      </c>
      <c r="B33" s="44">
        <v>1050</v>
      </c>
      <c r="C33" s="44">
        <v>1050</v>
      </c>
    </row>
    <row r="34" spans="1:3" ht="15.75">
      <c r="A34" s="3" t="s">
        <v>91</v>
      </c>
      <c r="B34" s="65">
        <f>B31+B32+B33</f>
        <v>1250</v>
      </c>
      <c r="C34" s="65">
        <f>C31+C32+C33</f>
        <v>1150</v>
      </c>
    </row>
    <row r="35" spans="1:3" ht="15.75">
      <c r="A35" s="2" t="s">
        <v>92</v>
      </c>
      <c r="B35" s="78">
        <f>B25+B29+B34</f>
        <v>40792.759999999995</v>
      </c>
      <c r="C35" s="78">
        <f>C25+C29+C34</f>
        <v>38585.719999999994</v>
      </c>
    </row>
  </sheetData>
  <sheetProtection/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Almeida Jean_Joseph</dc:creator>
  <cp:keywords/>
  <dc:description/>
  <cp:lastModifiedBy>bruno</cp:lastModifiedBy>
  <cp:lastPrinted>2015-11-21T15:16:28Z</cp:lastPrinted>
  <dcterms:created xsi:type="dcterms:W3CDTF">2005-10-05T20:09:39Z</dcterms:created>
  <dcterms:modified xsi:type="dcterms:W3CDTF">2019-01-24T11:32:28Z</dcterms:modified>
  <cp:category/>
  <cp:version/>
  <cp:contentType/>
  <cp:contentStatus/>
</cp:coreProperties>
</file>